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8808" activeTab="1"/>
  </bookViews>
  <sheets>
    <sheet name="INGRESOS" sheetId="2" r:id="rId1"/>
    <sheet name="GASTOS" sheetId="1" r:id="rId2"/>
  </sheets>
  <calcPr calcId="145621"/>
</workbook>
</file>

<file path=xl/calcChain.xml><?xml version="1.0" encoding="utf-8"?>
<calcChain xmlns="http://schemas.openxmlformats.org/spreadsheetml/2006/main">
  <c r="J20" i="1" l="1"/>
  <c r="J21" i="1" s="1"/>
  <c r="H20" i="1"/>
  <c r="H21" i="1" s="1"/>
  <c r="F20" i="1"/>
  <c r="F21" i="1" s="1"/>
  <c r="B8" i="2" l="1"/>
  <c r="C12" i="2"/>
  <c r="D12" i="2"/>
  <c r="B12" i="2"/>
  <c r="C8" i="2"/>
  <c r="D8" i="2"/>
  <c r="C2" i="2"/>
  <c r="C15" i="2" s="1"/>
  <c r="D2" i="2"/>
  <c r="D15" i="2" s="1"/>
  <c r="B2" i="2"/>
  <c r="B15" i="2" s="1"/>
  <c r="E4" i="2" l="1"/>
  <c r="F4" i="2" s="1"/>
  <c r="E5" i="2"/>
  <c r="F5" i="2" s="1"/>
  <c r="I13" i="2"/>
  <c r="J13" i="2" s="1"/>
  <c r="E13" i="2"/>
  <c r="F13" i="2" s="1"/>
  <c r="I9" i="2"/>
  <c r="J9" i="2" s="1"/>
  <c r="E9" i="2"/>
  <c r="F9" i="2" s="1"/>
  <c r="G4" i="2"/>
  <c r="H4" i="2" s="1"/>
  <c r="I4" i="2"/>
  <c r="J4" i="2" s="1"/>
  <c r="D12" i="1"/>
  <c r="C12" i="1"/>
  <c r="B12" i="1"/>
  <c r="I11" i="1"/>
  <c r="J11" i="1" s="1"/>
  <c r="G11" i="1"/>
  <c r="H11" i="1" s="1"/>
  <c r="E11" i="1"/>
  <c r="F11" i="1" s="1"/>
  <c r="I10" i="1"/>
  <c r="J10" i="1" s="1"/>
  <c r="G10" i="1"/>
  <c r="H10" i="1" s="1"/>
  <c r="E10" i="1"/>
  <c r="F10" i="1" s="1"/>
  <c r="I9" i="1"/>
  <c r="J9" i="1" s="1"/>
  <c r="G9" i="1"/>
  <c r="H9" i="1" s="1"/>
  <c r="E9" i="1"/>
  <c r="F9" i="1" s="1"/>
  <c r="I8" i="1"/>
  <c r="J8" i="1" s="1"/>
  <c r="G8" i="1"/>
  <c r="H8" i="1" s="1"/>
  <c r="E8" i="1"/>
  <c r="F8" i="1" s="1"/>
  <c r="I7" i="1"/>
  <c r="J7" i="1" s="1"/>
  <c r="G7" i="1"/>
  <c r="H7" i="1" s="1"/>
  <c r="E7" i="1"/>
  <c r="F7" i="1" s="1"/>
  <c r="I6" i="1"/>
  <c r="J6" i="1" s="1"/>
  <c r="G6" i="1"/>
  <c r="H6" i="1" s="1"/>
  <c r="E6" i="1"/>
  <c r="F6" i="1" s="1"/>
  <c r="I5" i="1"/>
  <c r="J5" i="1" s="1"/>
  <c r="G5" i="1"/>
  <c r="H5" i="1" s="1"/>
  <c r="E5" i="1"/>
  <c r="F5" i="1" s="1"/>
  <c r="J18" i="1" l="1"/>
  <c r="F18" i="1"/>
  <c r="H18" i="1"/>
  <c r="G12" i="1"/>
  <c r="H12" i="1" s="1"/>
  <c r="E12" i="1"/>
  <c r="F12" i="1" s="1"/>
  <c r="I12" i="1"/>
  <c r="J12" i="1" s="1"/>
  <c r="K18" i="1"/>
  <c r="I3" i="2"/>
  <c r="J3" i="2" s="1"/>
  <c r="I5" i="2"/>
  <c r="J5" i="2" s="1"/>
  <c r="E12" i="2"/>
  <c r="F12" i="2" s="1"/>
  <c r="G12" i="2"/>
  <c r="H12" i="2" s="1"/>
  <c r="E8" i="2"/>
  <c r="F8" i="2" s="1"/>
  <c r="I8" i="2"/>
  <c r="J8" i="2" s="1"/>
  <c r="E3" i="2"/>
  <c r="F3" i="2" s="1"/>
  <c r="G8" i="2"/>
  <c r="H8" i="2" s="1"/>
  <c r="G3" i="2"/>
  <c r="H3" i="2" s="1"/>
  <c r="G9" i="2"/>
  <c r="H9" i="2" s="1"/>
  <c r="G5" i="2"/>
  <c r="H5" i="2" s="1"/>
  <c r="E2" i="2"/>
  <c r="F2" i="2" s="1"/>
  <c r="G2" i="2"/>
  <c r="H2" i="2" s="1"/>
  <c r="I2" i="2"/>
  <c r="J2" i="2" s="1"/>
  <c r="G13" i="2"/>
  <c r="H13" i="2" s="1"/>
  <c r="I18" i="1" l="1"/>
  <c r="G18" i="1"/>
  <c r="I12" i="2"/>
  <c r="J12" i="2" s="1"/>
  <c r="I15" i="2"/>
  <c r="J15" i="2" s="1"/>
  <c r="E15" i="2"/>
  <c r="F15" i="2" s="1"/>
  <c r="G15" i="2" l="1"/>
  <c r="H15" i="2" s="1"/>
</calcChain>
</file>

<file path=xl/sharedStrings.xml><?xml version="1.0" encoding="utf-8"?>
<sst xmlns="http://schemas.openxmlformats.org/spreadsheetml/2006/main" count="63" uniqueCount="47">
  <si>
    <t>DIRECCION</t>
  </si>
  <si>
    <t>CODIFICADO</t>
  </si>
  <si>
    <t>COMPROMETIDO</t>
  </si>
  <si>
    <t>DEVENGADO</t>
  </si>
  <si>
    <t>COMPR./COD.</t>
  </si>
  <si>
    <t>DEV. / COMPR.</t>
  </si>
  <si>
    <t>DEV. / COD.</t>
  </si>
  <si>
    <t>TOTAL</t>
  </si>
  <si>
    <t xml:space="preserve">PROMEDIO ANUAL </t>
  </si>
  <si>
    <t>INGRESOS</t>
  </si>
  <si>
    <t>Codificado</t>
  </si>
  <si>
    <t>Devengado</t>
  </si>
  <si>
    <t>Recaudado</t>
  </si>
  <si>
    <t>Devengado/Codificado</t>
  </si>
  <si>
    <t>Recaudado /Devengado</t>
  </si>
  <si>
    <t>Recaudado / Codificado</t>
  </si>
  <si>
    <t>INGRESOS CORRIENTES</t>
  </si>
  <si>
    <t>INGRESOS DE CAPITAL</t>
  </si>
  <si>
    <t>INGRESOS DE FINANCIAMIENTO</t>
  </si>
  <si>
    <t>&gt;75 %</t>
  </si>
  <si>
    <t>&lt; 50 %</t>
  </si>
  <si>
    <t>Indicador de Cumplimiento</t>
  </si>
  <si>
    <t>Devengado /
Codificado</t>
  </si>
  <si>
    <t>Recaudado /
Devengado</t>
  </si>
  <si>
    <t>Recaudado/ 
Codificado</t>
  </si>
  <si>
    <t>COMPROMETIDO /
.CODIFICADO</t>
  </si>
  <si>
    <t>DEVENGADO /
COMPROMETIDO</t>
  </si>
  <si>
    <t>DEVEVENGADO /
CODIFICADO</t>
  </si>
  <si>
    <t>50% &gt; x &gt; 75%</t>
  </si>
  <si>
    <t>&gt;70 %</t>
  </si>
  <si>
    <t>50% &gt; x &gt; 70%</t>
  </si>
  <si>
    <t>&gt;65 %</t>
  </si>
  <si>
    <t>45% &gt; x &gt; 65%</t>
  </si>
  <si>
    <t>&lt; 45 %</t>
  </si>
  <si>
    <t>TASAS GENERALES</t>
  </si>
  <si>
    <t>MULTAS</t>
  </si>
  <si>
    <t>TRANSFERENCIAS CORRIENTES DEL SECTOR PÚBLICO</t>
  </si>
  <si>
    <t>TRANSFERENCIAS DE CAPITAL DEL SECTOR PÚBLICO</t>
  </si>
  <si>
    <t>CUENTAS PENDIENTES POR COBRAR</t>
  </si>
  <si>
    <t>110 DIRECCCION ADMINISTRATIVA FINANCIERA</t>
  </si>
  <si>
    <t>120 DESARROLLO INSTITUCIONAL Y HUMANO</t>
  </si>
  <si>
    <t>130 DESARROLLO INFORMATICO</t>
  </si>
  <si>
    <t>140 COMUNICACIÓN SOCIAL</t>
  </si>
  <si>
    <t>150 ADMINISTRACIÓN GENERAL</t>
  </si>
  <si>
    <t>160 GASTOS COMUNES DE LA ENTIDAD</t>
  </si>
  <si>
    <t>310 DIRECCION TECNICA</t>
  </si>
  <si>
    <t>PRORRATA 11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</si>
</sst>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4" borderId="9" applyNumberFormat="0" applyAlignment="0" applyProtection="0"/>
    <xf numFmtId="0" fontId="4" fillId="5" borderId="0" applyNumberFormat="0" applyBorder="0" applyAlignment="0" applyProtection="0"/>
    <xf numFmtId="0" fontId="1" fillId="6" borderId="0" applyNumberFormat="0" applyBorder="0" applyAlignment="0" applyProtection="0"/>
  </cellStyleXfs>
  <cellXfs count="74">
    <xf numFmtId="0" fontId="0" fillId="0" borderId="0" xfId="0"/>
    <xf numFmtId="0" fontId="0" fillId="0" borderId="1" xfId="0" applyBorder="1" applyAlignment="1">
      <alignment vertical="center"/>
    </xf>
    <xf numFmtId="43" fontId="1" fillId="0" borderId="1" xfId="1" applyFont="1" applyBorder="1" applyAlignment="1">
      <alignment vertical="center"/>
    </xf>
    <xf numFmtId="9" fontId="1" fillId="0" borderId="1" xfId="2" applyFont="1" applyBorder="1" applyAlignment="1">
      <alignment vertical="center"/>
    </xf>
    <xf numFmtId="9" fontId="4" fillId="0" borderId="1" xfId="2" applyFont="1" applyBorder="1" applyAlignment="1">
      <alignment horizontal="center" vertical="center"/>
    </xf>
    <xf numFmtId="9" fontId="1" fillId="0" borderId="1" xfId="2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/>
    </xf>
    <xf numFmtId="164" fontId="0" fillId="0" borderId="0" xfId="0" applyNumberFormat="1"/>
    <xf numFmtId="9" fontId="4" fillId="0" borderId="1" xfId="2" applyFont="1" applyBorder="1" applyAlignment="1">
      <alignment horizontal="center"/>
    </xf>
    <xf numFmtId="9" fontId="4" fillId="0" borderId="0" xfId="2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9" fontId="3" fillId="0" borderId="1" xfId="2" applyFont="1" applyBorder="1"/>
    <xf numFmtId="9" fontId="2" fillId="0" borderId="1" xfId="2" applyFont="1" applyBorder="1" applyAlignment="1">
      <alignment horizontal="center"/>
    </xf>
    <xf numFmtId="0" fontId="0" fillId="0" borderId="1" xfId="0" applyBorder="1"/>
    <xf numFmtId="43" fontId="1" fillId="0" borderId="1" xfId="1" applyFont="1" applyBorder="1"/>
    <xf numFmtId="9" fontId="1" fillId="0" borderId="1" xfId="2" applyFont="1" applyBorder="1"/>
    <xf numFmtId="0" fontId="3" fillId="0" borderId="1" xfId="0" applyFont="1" applyFill="1" applyBorder="1"/>
    <xf numFmtId="43" fontId="6" fillId="0" borderId="1" xfId="1" applyFont="1" applyBorder="1"/>
    <xf numFmtId="9" fontId="6" fillId="0" borderId="1" xfId="2" applyFont="1" applyBorder="1"/>
    <xf numFmtId="9" fontId="7" fillId="0" borderId="1" xfId="2" applyFont="1" applyBorder="1" applyAlignment="1">
      <alignment horizontal="center"/>
    </xf>
    <xf numFmtId="9" fontId="0" fillId="0" borderId="0" xfId="0" applyNumberFormat="1"/>
    <xf numFmtId="9" fontId="8" fillId="0" borderId="1" xfId="2" applyFont="1" applyBorder="1" applyAlignment="1">
      <alignment horizontal="center"/>
    </xf>
    <xf numFmtId="9" fontId="8" fillId="0" borderId="3" xfId="2" applyFont="1" applyBorder="1" applyAlignment="1">
      <alignment horizontal="center"/>
    </xf>
    <xf numFmtId="9" fontId="2" fillId="0" borderId="3" xfId="2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43" fontId="1" fillId="0" borderId="0" xfId="1" applyFont="1" applyBorder="1"/>
    <xf numFmtId="9" fontId="1" fillId="0" borderId="0" xfId="2" applyFont="1" applyBorder="1"/>
    <xf numFmtId="0" fontId="0" fillId="0" borderId="0" xfId="0" applyBorder="1" applyAlignment="1">
      <alignment wrapText="1"/>
    </xf>
    <xf numFmtId="165" fontId="0" fillId="0" borderId="6" xfId="0" applyNumberFormat="1" applyBorder="1" applyAlignment="1">
      <alignment horizontal="right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8" fillId="5" borderId="1" xfId="4" applyNumberFormat="1" applyFont="1" applyBorder="1" applyAlignment="1">
      <alignment vertical="center"/>
    </xf>
    <xf numFmtId="9" fontId="8" fillId="5" borderId="1" xfId="4" applyNumberFormat="1" applyFont="1" applyBorder="1" applyAlignment="1">
      <alignment vertical="center"/>
    </xf>
    <xf numFmtId="9" fontId="8" fillId="5" borderId="1" xfId="4" applyNumberFormat="1" applyFont="1" applyBorder="1" applyAlignment="1">
      <alignment horizontal="center" vertical="center"/>
    </xf>
    <xf numFmtId="0" fontId="0" fillId="0" borderId="7" xfId="0" applyBorder="1" applyAlignment="1"/>
    <xf numFmtId="0" fontId="0" fillId="0" borderId="0" xfId="0" applyAlignment="1"/>
    <xf numFmtId="9" fontId="3" fillId="8" borderId="1" xfId="2" applyFont="1" applyFill="1" applyBorder="1"/>
    <xf numFmtId="9" fontId="3" fillId="9" borderId="1" xfId="2" applyFont="1" applyFill="1" applyBorder="1"/>
    <xf numFmtId="0" fontId="3" fillId="6" borderId="2" xfId="5" applyFont="1" applyBorder="1" applyAlignment="1">
      <alignment vertical="center"/>
    </xf>
    <xf numFmtId="0" fontId="3" fillId="6" borderId="2" xfId="5" applyFont="1" applyBorder="1" applyAlignment="1">
      <alignment vertical="center" wrapText="1"/>
    </xf>
    <xf numFmtId="0" fontId="0" fillId="0" borderId="8" xfId="0" applyBorder="1" applyAlignment="1"/>
    <xf numFmtId="0" fontId="3" fillId="6" borderId="3" xfId="5" applyFont="1" applyBorder="1" applyAlignment="1">
      <alignment vertical="center"/>
    </xf>
    <xf numFmtId="0" fontId="3" fillId="6" borderId="3" xfId="5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0" fillId="0" borderId="0" xfId="0" applyBorder="1" applyAlignment="1"/>
    <xf numFmtId="0" fontId="8" fillId="9" borderId="1" xfId="3" applyFont="1" applyFill="1" applyBorder="1" applyAlignment="1">
      <alignment vertical="center" wrapText="1"/>
    </xf>
    <xf numFmtId="9" fontId="8" fillId="7" borderId="1" xfId="3" applyNumberFormat="1" applyFont="1" applyFill="1" applyBorder="1"/>
    <xf numFmtId="9" fontId="8" fillId="9" borderId="1" xfId="3" applyNumberFormat="1" applyFont="1" applyFill="1" applyBorder="1" applyAlignment="1">
      <alignment horizontal="center"/>
    </xf>
    <xf numFmtId="164" fontId="0" fillId="0" borderId="1" xfId="0" applyNumberFormat="1" applyBorder="1"/>
    <xf numFmtId="0" fontId="3" fillId="0" borderId="1" xfId="0" applyFont="1" applyBorder="1" applyAlignment="1"/>
    <xf numFmtId="9" fontId="4" fillId="0" borderId="2" xfId="2" applyFont="1" applyBorder="1" applyAlignment="1">
      <alignment horizontal="center"/>
    </xf>
    <xf numFmtId="9" fontId="4" fillId="0" borderId="10" xfId="2" applyFont="1" applyBorder="1" applyAlignment="1">
      <alignment horizontal="center"/>
    </xf>
    <xf numFmtId="9" fontId="4" fillId="0" borderId="3" xfId="2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</cellXfs>
  <cellStyles count="6">
    <cellStyle name="40% - Énfasis1" xfId="5" builtinId="31"/>
    <cellStyle name="Énfasis1" xfId="4" builtinId="29"/>
    <cellStyle name="Millares" xfId="1" builtinId="3"/>
    <cellStyle name="Normal" xfId="0" builtinId="0"/>
    <cellStyle name="Porcentaje" xfId="2" builtinId="5"/>
    <cellStyle name="Salida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pane ySplit="1" topLeftCell="A2" activePane="bottomLeft" state="frozen"/>
      <selection pane="bottomLeft" activeCell="E22" sqref="E22"/>
    </sheetView>
  </sheetViews>
  <sheetFormatPr baseColWidth="10" defaultRowHeight="14.4" x14ac:dyDescent="0.3"/>
  <cols>
    <col min="1" max="1" width="30.6640625" bestFit="1" customWidth="1"/>
    <col min="2" max="2" width="16.5546875" bestFit="1" customWidth="1"/>
    <col min="3" max="4" width="15.33203125" bestFit="1" customWidth="1"/>
    <col min="5" max="5" width="12.6640625" customWidth="1"/>
    <col min="6" max="6" width="6.44140625" customWidth="1"/>
    <col min="8" max="8" width="6.109375" customWidth="1"/>
    <col min="10" max="10" width="6.6640625" customWidth="1"/>
    <col min="12" max="12" width="14.6640625" customWidth="1"/>
    <col min="13" max="13" width="17.6640625" customWidth="1"/>
    <col min="14" max="14" width="18.44140625" customWidth="1"/>
    <col min="15" max="15" width="15.44140625" customWidth="1"/>
  </cols>
  <sheetData>
    <row r="1" spans="1:12" ht="29.4" customHeight="1" x14ac:dyDescent="0.3">
      <c r="A1" s="27" t="s">
        <v>9</v>
      </c>
      <c r="B1" s="26" t="s">
        <v>10</v>
      </c>
      <c r="C1" s="26" t="s">
        <v>11</v>
      </c>
      <c r="D1" s="26" t="s">
        <v>12</v>
      </c>
      <c r="E1" s="26" t="s">
        <v>13</v>
      </c>
      <c r="F1" s="26"/>
      <c r="G1" s="26" t="s">
        <v>14</v>
      </c>
      <c r="H1" s="26"/>
      <c r="I1" s="26" t="s">
        <v>15</v>
      </c>
      <c r="J1" s="26"/>
    </row>
    <row r="2" spans="1:12" x14ac:dyDescent="0.3">
      <c r="A2" s="11" t="s">
        <v>16</v>
      </c>
      <c r="B2" s="12">
        <f>SUM(B3:B5)</f>
        <v>3798200</v>
      </c>
      <c r="C2" s="12">
        <f t="shared" ref="C2:D2" si="0">SUM(C3:C5)</f>
        <v>3316242.8600000003</v>
      </c>
      <c r="D2" s="12">
        <f t="shared" si="0"/>
        <v>3044718.09</v>
      </c>
      <c r="E2" s="13">
        <f>+C2/B2</f>
        <v>0.8731090674530041</v>
      </c>
      <c r="F2" s="14">
        <f>+E2</f>
        <v>0.8731090674530041</v>
      </c>
      <c r="G2" s="13">
        <f>+D2/C2</f>
        <v>0.91812277282973165</v>
      </c>
      <c r="H2" s="14">
        <f>+G2</f>
        <v>0.91812277282973165</v>
      </c>
      <c r="I2" s="13">
        <f>+D2/B2</f>
        <v>0.8016213179927334</v>
      </c>
      <c r="J2" s="14">
        <f>+I2</f>
        <v>0.8016213179927334</v>
      </c>
    </row>
    <row r="3" spans="1:12" ht="15" customHeight="1" x14ac:dyDescent="0.3">
      <c r="A3" s="15" t="s">
        <v>34</v>
      </c>
      <c r="B3" s="16">
        <v>1280000</v>
      </c>
      <c r="C3" s="16">
        <v>960034.26</v>
      </c>
      <c r="D3" s="33">
        <v>948235.05</v>
      </c>
      <c r="E3" s="17">
        <f>+C3/B3</f>
        <v>0.75002676562500004</v>
      </c>
      <c r="F3" s="9">
        <f>+E3</f>
        <v>0.75002676562500004</v>
      </c>
      <c r="G3" s="17">
        <f>+D3/C3</f>
        <v>0.98770959486383336</v>
      </c>
      <c r="H3" s="9">
        <f>+G3</f>
        <v>0.98770959486383336</v>
      </c>
      <c r="I3" s="17">
        <f>+D3/B3</f>
        <v>0.74080863281250009</v>
      </c>
      <c r="J3" s="9">
        <f>+I3</f>
        <v>0.74080863281250009</v>
      </c>
    </row>
    <row r="4" spans="1:12" x14ac:dyDescent="0.3">
      <c r="A4" s="15" t="s">
        <v>35</v>
      </c>
      <c r="B4" s="16">
        <v>518200</v>
      </c>
      <c r="C4" s="16">
        <v>474798.04</v>
      </c>
      <c r="D4" s="33">
        <v>215072.48</v>
      </c>
      <c r="E4" s="17">
        <f>+C4/B4</f>
        <v>0.9162447703589347</v>
      </c>
      <c r="F4" s="9">
        <f>+E4</f>
        <v>0.9162447703589347</v>
      </c>
      <c r="G4" s="17">
        <f>+D4/C4</f>
        <v>0.4529767646050098</v>
      </c>
      <c r="H4" s="9">
        <f>+G4</f>
        <v>0.4529767646050098</v>
      </c>
      <c r="I4" s="17">
        <f>+D4/B4</f>
        <v>0.41503759166345044</v>
      </c>
      <c r="J4" s="9">
        <f>+I4</f>
        <v>0.41503759166345044</v>
      </c>
    </row>
    <row r="5" spans="1:12" ht="28.8" x14ac:dyDescent="0.3">
      <c r="A5" s="28" t="s">
        <v>36</v>
      </c>
      <c r="B5" s="16">
        <v>2000000</v>
      </c>
      <c r="C5" s="16">
        <v>1881410.5600000001</v>
      </c>
      <c r="D5" s="33">
        <v>1881410.5600000001</v>
      </c>
      <c r="E5" s="17">
        <f>+C5/B5</f>
        <v>0.94070527999999998</v>
      </c>
      <c r="F5" s="9">
        <f>+E5</f>
        <v>0.94070527999999998</v>
      </c>
      <c r="G5" s="17">
        <f>+D5/C5</f>
        <v>1</v>
      </c>
      <c r="H5" s="9">
        <f>+G5</f>
        <v>1</v>
      </c>
      <c r="I5" s="17">
        <f>+D5/B5</f>
        <v>0.94070527999999998</v>
      </c>
      <c r="J5" s="9">
        <f>+I5</f>
        <v>0.94070527999999998</v>
      </c>
    </row>
    <row r="6" spans="1:12" x14ac:dyDescent="0.3">
      <c r="A6" s="29"/>
      <c r="B6" s="30"/>
      <c r="C6" s="30"/>
      <c r="D6" s="30"/>
      <c r="E6" s="31"/>
      <c r="F6" s="10"/>
      <c r="G6" s="31"/>
      <c r="H6" s="10"/>
      <c r="I6" s="31"/>
      <c r="J6" s="10"/>
    </row>
    <row r="8" spans="1:12" x14ac:dyDescent="0.3">
      <c r="A8" s="11" t="s">
        <v>17</v>
      </c>
      <c r="B8" s="12">
        <f>SUM(B9)</f>
        <v>1005000</v>
      </c>
      <c r="C8" s="12">
        <f t="shared" ref="C8:D8" si="1">SUM(C9)</f>
        <v>1005000</v>
      </c>
      <c r="D8" s="12">
        <f t="shared" si="1"/>
        <v>1005000</v>
      </c>
      <c r="E8" s="13">
        <f t="shared" ref="E8:E9" si="2">+C8/B8</f>
        <v>1</v>
      </c>
      <c r="F8" s="14">
        <f t="shared" ref="F8:F9" si="3">+E8</f>
        <v>1</v>
      </c>
      <c r="G8" s="13">
        <f t="shared" ref="G8:G9" si="4">+D8/C8</f>
        <v>1</v>
      </c>
      <c r="H8" s="14">
        <f t="shared" ref="H8:H9" si="5">+G8</f>
        <v>1</v>
      </c>
      <c r="I8" s="13">
        <f t="shared" ref="I8:I9" si="6">+D8/B8</f>
        <v>1</v>
      </c>
      <c r="J8" s="14">
        <f t="shared" ref="J8:J9" si="7">+I8</f>
        <v>1</v>
      </c>
    </row>
    <row r="9" spans="1:12" ht="28.8" x14ac:dyDescent="0.3">
      <c r="A9" s="28" t="s">
        <v>37</v>
      </c>
      <c r="B9" s="16">
        <v>1005000</v>
      </c>
      <c r="C9" s="16">
        <v>1005000</v>
      </c>
      <c r="D9" s="16">
        <v>1005000</v>
      </c>
      <c r="E9" s="17">
        <f t="shared" si="2"/>
        <v>1</v>
      </c>
      <c r="F9" s="9">
        <f t="shared" si="3"/>
        <v>1</v>
      </c>
      <c r="G9" s="17">
        <f t="shared" si="4"/>
        <v>1</v>
      </c>
      <c r="H9" s="9">
        <f t="shared" si="5"/>
        <v>1</v>
      </c>
      <c r="I9" s="17">
        <f t="shared" si="6"/>
        <v>1</v>
      </c>
      <c r="J9" s="9">
        <f t="shared" si="7"/>
        <v>1</v>
      </c>
    </row>
    <row r="10" spans="1:12" x14ac:dyDescent="0.3">
      <c r="A10" s="32"/>
      <c r="B10" s="30"/>
      <c r="C10" s="30"/>
      <c r="D10" s="30"/>
      <c r="E10" s="31"/>
      <c r="F10" s="10"/>
      <c r="G10" s="31"/>
      <c r="H10" s="10"/>
      <c r="I10" s="31"/>
      <c r="J10" s="10"/>
    </row>
    <row r="12" spans="1:12" x14ac:dyDescent="0.3">
      <c r="A12" s="18" t="s">
        <v>18</v>
      </c>
      <c r="B12" s="12">
        <f>SUM(B13)</f>
        <v>332800</v>
      </c>
      <c r="C12" s="12">
        <f t="shared" ref="C12:D12" si="8">SUM(C13)</f>
        <v>256387.52</v>
      </c>
      <c r="D12" s="12">
        <f t="shared" si="8"/>
        <v>256387.52</v>
      </c>
      <c r="E12" s="13">
        <f t="shared" ref="E12:E13" si="9">+C12/B12</f>
        <v>0.77039519230769227</v>
      </c>
      <c r="F12" s="14">
        <f t="shared" ref="F12:F13" si="10">+E12</f>
        <v>0.77039519230769227</v>
      </c>
      <c r="G12" s="13">
        <f t="shared" ref="G12:G13" si="11">+D12/C12</f>
        <v>1</v>
      </c>
      <c r="H12" s="14">
        <f t="shared" ref="H12:H13" si="12">+G12</f>
        <v>1</v>
      </c>
      <c r="I12" s="13">
        <f t="shared" ref="I12:I13" si="13">+D12/B12</f>
        <v>0.77039519230769227</v>
      </c>
      <c r="J12" s="14">
        <f t="shared" ref="J12:J13" si="14">+I12</f>
        <v>0.77039519230769227</v>
      </c>
    </row>
    <row r="13" spans="1:12" x14ac:dyDescent="0.3">
      <c r="A13" s="15" t="s">
        <v>38</v>
      </c>
      <c r="B13" s="16">
        <v>332800</v>
      </c>
      <c r="C13" s="16">
        <v>256387.52</v>
      </c>
      <c r="D13" s="16">
        <v>256387.52</v>
      </c>
      <c r="E13" s="17">
        <f t="shared" si="9"/>
        <v>0.77039519230769227</v>
      </c>
      <c r="F13" s="9">
        <f t="shared" si="10"/>
        <v>0.77039519230769227</v>
      </c>
      <c r="G13" s="17">
        <f t="shared" si="11"/>
        <v>1</v>
      </c>
      <c r="H13" s="9">
        <f t="shared" si="12"/>
        <v>1</v>
      </c>
      <c r="I13" s="17">
        <f t="shared" si="13"/>
        <v>0.77039519230769227</v>
      </c>
      <c r="J13" s="9">
        <f t="shared" si="14"/>
        <v>0.77039519230769227</v>
      </c>
    </row>
    <row r="14" spans="1:12" x14ac:dyDescent="0.3">
      <c r="I14" s="22">
        <v>0.9</v>
      </c>
    </row>
    <row r="15" spans="1:12" ht="15.6" x14ac:dyDescent="0.3">
      <c r="A15" s="19" t="s">
        <v>7</v>
      </c>
      <c r="B15" s="19">
        <f>+B2+B8+B12</f>
        <v>5136000</v>
      </c>
      <c r="C15" s="19">
        <f>+C2+C8+C12</f>
        <v>4577630.38</v>
      </c>
      <c r="D15" s="19">
        <f>+D2+D8+D12</f>
        <v>4306105.6099999994</v>
      </c>
      <c r="E15" s="20">
        <f>+C15/B15</f>
        <v>0.8912831736760124</v>
      </c>
      <c r="F15" s="21">
        <f>+E15</f>
        <v>0.8912831736760124</v>
      </c>
      <c r="G15" s="20">
        <f>+D15/C15</f>
        <v>0.94068442677540942</v>
      </c>
      <c r="H15" s="21">
        <f>+G15</f>
        <v>0.94068442677540942</v>
      </c>
      <c r="I15" s="20">
        <f>+D15/B15</f>
        <v>0.83841620132398742</v>
      </c>
      <c r="J15" s="21">
        <f>+I15</f>
        <v>0.83841620132398742</v>
      </c>
    </row>
    <row r="16" spans="1:12" x14ac:dyDescent="0.3">
      <c r="L16" s="8"/>
    </row>
    <row r="19" spans="2:5" x14ac:dyDescent="0.3">
      <c r="B19" s="36" t="s">
        <v>21</v>
      </c>
      <c r="C19" s="34" t="s">
        <v>22</v>
      </c>
      <c r="D19" s="36" t="s">
        <v>23</v>
      </c>
      <c r="E19" s="34" t="s">
        <v>24</v>
      </c>
    </row>
    <row r="20" spans="2:5" x14ac:dyDescent="0.3">
      <c r="B20" s="37"/>
      <c r="C20" s="35"/>
      <c r="D20" s="37"/>
      <c r="E20" s="35"/>
    </row>
    <row r="21" spans="2:5" x14ac:dyDescent="0.3">
      <c r="B21" s="25">
        <v>0.9</v>
      </c>
      <c r="C21" s="24" t="s">
        <v>19</v>
      </c>
      <c r="D21" s="24" t="s">
        <v>19</v>
      </c>
      <c r="E21" s="24" t="s">
        <v>19</v>
      </c>
    </row>
    <row r="22" spans="2:5" x14ac:dyDescent="0.3">
      <c r="B22" s="14">
        <v>0.6</v>
      </c>
      <c r="C22" s="23" t="s">
        <v>28</v>
      </c>
      <c r="D22" s="23" t="s">
        <v>28</v>
      </c>
      <c r="E22" s="23" t="s">
        <v>28</v>
      </c>
    </row>
    <row r="23" spans="2:5" x14ac:dyDescent="0.3">
      <c r="B23" s="14">
        <v>0.4</v>
      </c>
      <c r="C23" s="23" t="s">
        <v>20</v>
      </c>
      <c r="D23" s="23" t="s">
        <v>20</v>
      </c>
      <c r="E23" s="23" t="s">
        <v>20</v>
      </c>
    </row>
  </sheetData>
  <mergeCells count="4">
    <mergeCell ref="C19:C20"/>
    <mergeCell ref="D19:D20"/>
    <mergeCell ref="E19:E20"/>
    <mergeCell ref="B19:B20"/>
  </mergeCells>
  <conditionalFormatting sqref="F15">
    <cfRule type="iconSet" priority="6">
      <iconSet iconSet="3TrafficLights2" showValue="0">
        <cfvo type="percent" val="0"/>
        <cfvo type="num" val="0.5" gte="0"/>
        <cfvo type="num" val="0.75" gte="0"/>
      </iconSet>
    </cfRule>
  </conditionalFormatting>
  <conditionalFormatting sqref="H15">
    <cfRule type="iconSet" priority="7">
      <iconSet iconSet="3TrafficLights2" showValue="0">
        <cfvo type="percent" val="0"/>
        <cfvo type="num" val="0.5" gte="0"/>
        <cfvo type="num" val="0.75" gte="0"/>
      </iconSet>
    </cfRule>
  </conditionalFormatting>
  <conditionalFormatting sqref="J15">
    <cfRule type="iconSet" priority="8">
      <iconSet iconSet="3TrafficLights2" showValue="0">
        <cfvo type="percent" val="0"/>
        <cfvo type="num" val="0.5" gte="0"/>
        <cfvo type="num" val="0.75" gte="0"/>
      </iconSet>
    </cfRule>
  </conditionalFormatting>
  <conditionalFormatting sqref="C23:E23">
    <cfRule type="iconSet" priority="4">
      <iconSet iconSet="3TrafficLights2" showValue="0">
        <cfvo type="percent" val="0"/>
        <cfvo type="num" val="0.5" gte="0"/>
        <cfvo type="num" val="0.75" gte="0"/>
      </iconSet>
    </cfRule>
  </conditionalFormatting>
  <conditionalFormatting sqref="C22:E22">
    <cfRule type="iconSet" priority="3">
      <iconSet iconSet="3TrafficLights2" showValue="0">
        <cfvo type="percent" val="0"/>
        <cfvo type="num" val="0.5" gte="0"/>
        <cfvo type="num" val="0.75" gte="0"/>
      </iconSet>
    </cfRule>
  </conditionalFormatting>
  <conditionalFormatting sqref="C21:E23">
    <cfRule type="iconSet" priority="2">
      <iconSet iconSet="3TrafficLights2" showValue="0">
        <cfvo type="percent" val="0"/>
        <cfvo type="num" val="0" gte="0"/>
        <cfvo type="num" val="0.5" gte="0"/>
      </iconSet>
    </cfRule>
  </conditionalFormatting>
  <conditionalFormatting sqref="B21:B23">
    <cfRule type="iconSet" priority="1">
      <iconSet iconSet="3TrafficLights2" showValue="0">
        <cfvo type="percent" val="0"/>
        <cfvo type="num" val="0.5" gte="0"/>
        <cfvo type="num" val="0.75" gte="0"/>
      </iconSet>
    </cfRule>
  </conditionalFormatting>
  <conditionalFormatting sqref="F12:F13 F2:F6 F8:F10">
    <cfRule type="iconSet" priority="21">
      <iconSet iconSet="3TrafficLights2" showValue="0">
        <cfvo type="percent" val="0"/>
        <cfvo type="num" val="0.5" gte="0"/>
        <cfvo type="num" val="0.75" gte="0"/>
      </iconSet>
    </cfRule>
  </conditionalFormatting>
  <conditionalFormatting sqref="H12:H13 H2:H6 H8:H10">
    <cfRule type="iconSet" priority="24">
      <iconSet iconSet="3TrafficLights2" showValue="0">
        <cfvo type="percent" val="0"/>
        <cfvo type="num" val="0.5" gte="0"/>
        <cfvo type="num" val="0.75" gte="0"/>
      </iconSet>
    </cfRule>
  </conditionalFormatting>
  <conditionalFormatting sqref="J12:J13 J2:J6 J8:J10">
    <cfRule type="iconSet" priority="27">
      <iconSet iconSet="3TrafficLights2" showValue="0">
        <cfvo type="percent" val="0"/>
        <cfvo type="num" val="0.5" gte="0"/>
        <cfvo type="num" val="0.75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8"/>
  <sheetViews>
    <sheetView tabSelected="1" view="pageBreakPreview" zoomScale="90" zoomScaleNormal="90" zoomScaleSheetLayoutView="90" workbookViewId="0">
      <selection activeCell="D16" sqref="D16:K21"/>
    </sheetView>
  </sheetViews>
  <sheetFormatPr baseColWidth="10" defaultRowHeight="14.4" x14ac:dyDescent="0.3"/>
  <cols>
    <col min="1" max="1" width="49.33203125" bestFit="1" customWidth="1"/>
    <col min="2" max="2" width="16.88671875" bestFit="1" customWidth="1"/>
    <col min="3" max="3" width="16.44140625" bestFit="1" customWidth="1"/>
    <col min="4" max="4" width="15.5546875" bestFit="1" customWidth="1"/>
    <col min="5" max="5" width="7.44140625" customWidth="1"/>
    <col min="6" max="6" width="6.109375" customWidth="1"/>
    <col min="7" max="7" width="8.6640625" customWidth="1"/>
    <col min="8" max="8" width="6.6640625" customWidth="1"/>
    <col min="9" max="9" width="7.6640625" customWidth="1"/>
    <col min="10" max="10" width="8.44140625" customWidth="1"/>
    <col min="12" max="12" width="13.6640625" customWidth="1"/>
    <col min="13" max="13" width="15.5546875" customWidth="1"/>
    <col min="14" max="14" width="13.109375" customWidth="1"/>
    <col min="15" max="15" width="13.5546875" customWidth="1"/>
  </cols>
  <sheetData>
    <row r="3" spans="1:15" ht="14.4" customHeight="1" x14ac:dyDescent="0.3">
      <c r="A3" s="47" t="s">
        <v>0</v>
      </c>
      <c r="B3" s="47" t="s">
        <v>1</v>
      </c>
      <c r="C3" s="47" t="s">
        <v>2</v>
      </c>
      <c r="D3" s="47" t="s">
        <v>3</v>
      </c>
      <c r="E3" s="48" t="s">
        <v>4</v>
      </c>
      <c r="F3" s="48"/>
      <c r="G3" s="48" t="s">
        <v>5</v>
      </c>
      <c r="H3" s="48"/>
      <c r="I3" s="48" t="s">
        <v>6</v>
      </c>
      <c r="J3" s="48"/>
      <c r="K3" s="49"/>
      <c r="L3" s="44"/>
      <c r="M3" s="44"/>
      <c r="N3" s="44"/>
      <c r="O3" s="44"/>
    </row>
    <row r="4" spans="1:15" x14ac:dyDescent="0.3">
      <c r="A4" s="50"/>
      <c r="B4" s="50"/>
      <c r="C4" s="50"/>
      <c r="D4" s="50"/>
      <c r="E4" s="51"/>
      <c r="F4" s="51"/>
      <c r="G4" s="51"/>
      <c r="H4" s="51"/>
      <c r="I4" s="51"/>
      <c r="J4" s="51"/>
      <c r="K4" s="49"/>
      <c r="L4" s="44"/>
      <c r="M4" s="44"/>
      <c r="N4" s="44"/>
      <c r="O4" s="44"/>
    </row>
    <row r="5" spans="1:15" ht="15" customHeight="1" x14ac:dyDescent="0.3">
      <c r="A5" s="1" t="s">
        <v>39</v>
      </c>
      <c r="B5" s="2">
        <v>796208.63</v>
      </c>
      <c r="C5" s="2">
        <v>595855.61</v>
      </c>
      <c r="D5" s="2">
        <v>552458.4</v>
      </c>
      <c r="E5" s="3">
        <f>+C5/B5</f>
        <v>0.74836617884938017</v>
      </c>
      <c r="F5" s="4">
        <f>+E5</f>
        <v>0.74836617884938017</v>
      </c>
      <c r="G5" s="3">
        <f t="shared" ref="G5:G12" si="0">+D5/C5</f>
        <v>0.92716824466920778</v>
      </c>
      <c r="H5" s="4">
        <f>+G5</f>
        <v>0.92716824466920778</v>
      </c>
      <c r="I5" s="5">
        <f t="shared" ref="I5:I12" si="1">+D5/B5</f>
        <v>0.69386135641358226</v>
      </c>
      <c r="J5" s="4">
        <f>+I5</f>
        <v>0.69386135641358226</v>
      </c>
      <c r="K5" s="44"/>
      <c r="L5" s="52" t="s">
        <v>21</v>
      </c>
      <c r="M5" s="53" t="s">
        <v>25</v>
      </c>
      <c r="N5" s="53" t="s">
        <v>26</v>
      </c>
      <c r="O5" s="53" t="s">
        <v>27</v>
      </c>
    </row>
    <row r="6" spans="1:15" x14ac:dyDescent="0.3">
      <c r="A6" s="1" t="s">
        <v>40</v>
      </c>
      <c r="B6" s="2">
        <v>2503220</v>
      </c>
      <c r="C6" s="2">
        <v>2251953.19</v>
      </c>
      <c r="D6" s="2">
        <v>2227953.19</v>
      </c>
      <c r="E6" s="3">
        <f t="shared" ref="E6:E11" si="2">+C6/B6</f>
        <v>0.89962256213996372</v>
      </c>
      <c r="F6" s="4">
        <f t="shared" ref="F6:F12" si="3">+E6</f>
        <v>0.89962256213996372</v>
      </c>
      <c r="G6" s="3">
        <f t="shared" si="0"/>
        <v>0.98934258486962601</v>
      </c>
      <c r="H6" s="4">
        <f t="shared" ref="H6:H12" si="4">+G6</f>
        <v>0.98934258486962601</v>
      </c>
      <c r="I6" s="3">
        <f t="shared" si="1"/>
        <v>0.89003491103458743</v>
      </c>
      <c r="J6" s="4">
        <f t="shared" ref="J6:J12" si="5">+I6</f>
        <v>0.89003491103458743</v>
      </c>
      <c r="K6" s="44"/>
      <c r="L6" s="54"/>
      <c r="M6" s="55"/>
      <c r="N6" s="55"/>
      <c r="O6" s="55"/>
    </row>
    <row r="7" spans="1:15" x14ac:dyDescent="0.3">
      <c r="A7" s="1" t="s">
        <v>41</v>
      </c>
      <c r="B7" s="2">
        <v>239771.95</v>
      </c>
      <c r="C7" s="2">
        <v>231548.5</v>
      </c>
      <c r="D7" s="2">
        <v>198738.4</v>
      </c>
      <c r="E7" s="3">
        <f t="shared" si="2"/>
        <v>0.96570303573875083</v>
      </c>
      <c r="F7" s="4">
        <f t="shared" si="3"/>
        <v>0.96570303573875083</v>
      </c>
      <c r="G7" s="3">
        <f t="shared" si="0"/>
        <v>0.85830139258081994</v>
      </c>
      <c r="H7" s="4">
        <f t="shared" si="4"/>
        <v>0.85830139258081994</v>
      </c>
      <c r="I7" s="3">
        <f t="shared" si="1"/>
        <v>0.82886426039409522</v>
      </c>
      <c r="J7" s="4">
        <f t="shared" si="5"/>
        <v>0.82886426039409522</v>
      </c>
      <c r="K7" s="44"/>
      <c r="L7" s="25">
        <v>0.9</v>
      </c>
      <c r="M7" s="24" t="s">
        <v>19</v>
      </c>
      <c r="N7" s="24" t="s">
        <v>29</v>
      </c>
      <c r="O7" s="24" t="s">
        <v>31</v>
      </c>
    </row>
    <row r="8" spans="1:15" x14ac:dyDescent="0.3">
      <c r="A8" s="1" t="s">
        <v>42</v>
      </c>
      <c r="B8" s="2">
        <v>51500</v>
      </c>
      <c r="C8" s="2">
        <v>40191.56</v>
      </c>
      <c r="D8" s="2">
        <v>35659.22</v>
      </c>
      <c r="E8" s="5">
        <f t="shared" si="2"/>
        <v>0.78041864077669898</v>
      </c>
      <c r="F8" s="4">
        <f t="shared" si="3"/>
        <v>0.78041864077669898</v>
      </c>
      <c r="G8" s="3">
        <f t="shared" si="0"/>
        <v>0.88723154811607219</v>
      </c>
      <c r="H8" s="4">
        <f t="shared" si="4"/>
        <v>0.88723154811607219</v>
      </c>
      <c r="I8" s="3">
        <f t="shared" si="1"/>
        <v>0.6924120388349515</v>
      </c>
      <c r="J8" s="4">
        <f t="shared" si="5"/>
        <v>0.6924120388349515</v>
      </c>
      <c r="K8" s="44"/>
      <c r="L8" s="14">
        <v>0.6</v>
      </c>
      <c r="M8" s="23" t="s">
        <v>28</v>
      </c>
      <c r="N8" s="23" t="s">
        <v>30</v>
      </c>
      <c r="O8" s="23" t="s">
        <v>32</v>
      </c>
    </row>
    <row r="9" spans="1:15" x14ac:dyDescent="0.3">
      <c r="A9" s="1" t="s">
        <v>43</v>
      </c>
      <c r="B9" s="2">
        <v>178062.48</v>
      </c>
      <c r="C9" s="2">
        <v>120098.32</v>
      </c>
      <c r="D9" s="2">
        <v>113711.05</v>
      </c>
      <c r="E9" s="3">
        <f t="shared" si="2"/>
        <v>0.67447291534971321</v>
      </c>
      <c r="F9" s="4">
        <f t="shared" si="3"/>
        <v>0.67447291534971321</v>
      </c>
      <c r="G9" s="3">
        <f t="shared" si="0"/>
        <v>0.94681632515758751</v>
      </c>
      <c r="H9" s="4">
        <f t="shared" si="4"/>
        <v>0.94681632515758751</v>
      </c>
      <c r="I9" s="3">
        <f t="shared" si="1"/>
        <v>0.63860196712974004</v>
      </c>
      <c r="J9" s="4">
        <f t="shared" si="5"/>
        <v>0.63860196712974004</v>
      </c>
      <c r="K9" s="44"/>
      <c r="L9" s="14">
        <v>0.4</v>
      </c>
      <c r="M9" s="23" t="s">
        <v>20</v>
      </c>
      <c r="N9" s="23" t="s">
        <v>20</v>
      </c>
      <c r="O9" s="23" t="s">
        <v>33</v>
      </c>
    </row>
    <row r="10" spans="1:15" x14ac:dyDescent="0.3">
      <c r="A10" s="6" t="s">
        <v>44</v>
      </c>
      <c r="B10" s="2">
        <v>325132.76</v>
      </c>
      <c r="C10" s="2">
        <v>301185.02</v>
      </c>
      <c r="D10" s="2">
        <v>301185.02</v>
      </c>
      <c r="E10" s="3">
        <f t="shared" si="2"/>
        <v>0.92634473376352477</v>
      </c>
      <c r="F10" s="4">
        <f t="shared" si="3"/>
        <v>0.92634473376352477</v>
      </c>
      <c r="G10" s="3">
        <f t="shared" si="0"/>
        <v>1</v>
      </c>
      <c r="H10" s="4">
        <f t="shared" si="4"/>
        <v>1</v>
      </c>
      <c r="I10" s="3">
        <f t="shared" si="1"/>
        <v>0.92634473376352477</v>
      </c>
      <c r="J10" s="4">
        <f t="shared" si="5"/>
        <v>0.92634473376352477</v>
      </c>
      <c r="K10" s="44"/>
      <c r="L10" s="43"/>
      <c r="M10" s="43"/>
      <c r="N10" s="43"/>
      <c r="O10" s="43"/>
    </row>
    <row r="11" spans="1:15" x14ac:dyDescent="0.3">
      <c r="A11" s="1" t="s">
        <v>45</v>
      </c>
      <c r="B11" s="2">
        <v>1042104.18</v>
      </c>
      <c r="C11" s="2">
        <v>811035.34</v>
      </c>
      <c r="D11" s="2">
        <v>781567.06</v>
      </c>
      <c r="E11" s="3">
        <f t="shared" si="2"/>
        <v>0.77826704427958437</v>
      </c>
      <c r="F11" s="4">
        <f t="shared" si="3"/>
        <v>0.77826704427958437</v>
      </c>
      <c r="G11" s="3">
        <f t="shared" si="0"/>
        <v>0.96366584962869817</v>
      </c>
      <c r="H11" s="4">
        <f t="shared" si="4"/>
        <v>0.96366584962869817</v>
      </c>
      <c r="I11" s="3">
        <f t="shared" si="1"/>
        <v>0.74998937246370134</v>
      </c>
      <c r="J11" s="4">
        <f t="shared" si="5"/>
        <v>0.74998937246370134</v>
      </c>
      <c r="K11" s="44"/>
      <c r="L11" s="44"/>
      <c r="M11" s="44"/>
      <c r="N11" s="44"/>
      <c r="O11" s="44"/>
    </row>
    <row r="12" spans="1:15" ht="15.6" x14ac:dyDescent="0.3">
      <c r="A12" s="7" t="s">
        <v>7</v>
      </c>
      <c r="B12" s="40">
        <f>SUM(B5:B11)</f>
        <v>5136000</v>
      </c>
      <c r="C12" s="40">
        <f>SUM(C5:C11)</f>
        <v>4351867.54</v>
      </c>
      <c r="D12" s="40">
        <f>SUM(D5:D11)</f>
        <v>4211272.34</v>
      </c>
      <c r="E12" s="41">
        <f>+C12/B12</f>
        <v>0.84732623442367605</v>
      </c>
      <c r="F12" s="42">
        <f t="shared" si="3"/>
        <v>0.84732623442367605</v>
      </c>
      <c r="G12" s="41">
        <f t="shared" si="0"/>
        <v>0.96769313433652893</v>
      </c>
      <c r="H12" s="42">
        <f t="shared" si="4"/>
        <v>0.96769313433652893</v>
      </c>
      <c r="I12" s="41">
        <f t="shared" si="1"/>
        <v>0.81995177959501553</v>
      </c>
      <c r="J12" s="42">
        <f t="shared" si="5"/>
        <v>0.81995177959501553</v>
      </c>
      <c r="K12" s="44"/>
      <c r="L12" s="44"/>
      <c r="M12" s="44"/>
      <c r="N12" s="44"/>
      <c r="O12" s="44"/>
    </row>
    <row r="13" spans="1:15" x14ac:dyDescent="0.3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4"/>
      <c r="L13" s="44"/>
      <c r="M13" s="44"/>
      <c r="N13" s="44"/>
      <c r="O13" s="44"/>
    </row>
    <row r="14" spans="1:15" x14ac:dyDescent="0.3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 x14ac:dyDescent="0.3">
      <c r="A15" s="44"/>
      <c r="B15" s="44"/>
      <c r="C15" s="44"/>
      <c r="D15" s="44"/>
      <c r="E15" s="56"/>
      <c r="F15" s="56"/>
      <c r="G15" s="56"/>
      <c r="H15" s="56"/>
      <c r="I15" s="56"/>
      <c r="J15" s="56"/>
      <c r="K15" s="44"/>
      <c r="L15" s="44"/>
      <c r="M15" s="44"/>
      <c r="N15" s="44"/>
      <c r="O15" s="44"/>
    </row>
    <row r="16" spans="1:15" ht="14.4" customHeight="1" x14ac:dyDescent="0.3">
      <c r="A16" s="44"/>
      <c r="B16" s="44"/>
      <c r="D16" s="68"/>
      <c r="E16" s="69"/>
      <c r="F16" s="57" t="s">
        <v>4</v>
      </c>
      <c r="G16" s="57"/>
      <c r="H16" s="57" t="s">
        <v>5</v>
      </c>
      <c r="I16" s="57"/>
      <c r="J16" s="57" t="s">
        <v>6</v>
      </c>
      <c r="K16" s="57"/>
      <c r="L16" s="44"/>
      <c r="M16" s="44"/>
      <c r="N16" s="44"/>
      <c r="O16" s="44"/>
    </row>
    <row r="17" spans="1:15" x14ac:dyDescent="0.3">
      <c r="A17" s="44"/>
      <c r="B17" s="44"/>
      <c r="D17" s="70"/>
      <c r="E17" s="71"/>
      <c r="F17" s="57"/>
      <c r="G17" s="57"/>
      <c r="H17" s="57"/>
      <c r="I17" s="57"/>
      <c r="J17" s="57"/>
      <c r="K17" s="57"/>
      <c r="L17" s="44"/>
      <c r="M17" s="44"/>
      <c r="N17" s="44"/>
      <c r="O17" s="44"/>
    </row>
    <row r="18" spans="1:15" ht="15.6" x14ac:dyDescent="0.3">
      <c r="A18" s="44"/>
      <c r="B18" s="44"/>
      <c r="D18" s="38" t="s">
        <v>7</v>
      </c>
      <c r="E18" s="39"/>
      <c r="F18" s="58">
        <f>+C12/B12</f>
        <v>0.84732623442367605</v>
      </c>
      <c r="G18" s="59">
        <f>+F18</f>
        <v>0.84732623442367605</v>
      </c>
      <c r="H18" s="58">
        <f>+D12/C12</f>
        <v>0.96769313433652893</v>
      </c>
      <c r="I18" s="59">
        <f>+H18</f>
        <v>0.96769313433652893</v>
      </c>
      <c r="J18" s="58">
        <f>+D12/B12</f>
        <v>0.81995177959501553</v>
      </c>
      <c r="K18" s="59">
        <f>+J18</f>
        <v>0.81995177959501553</v>
      </c>
      <c r="L18" s="44"/>
      <c r="M18" s="44"/>
      <c r="N18" s="44"/>
      <c r="O18" s="44"/>
    </row>
    <row r="19" spans="1:15" x14ac:dyDescent="0.3">
      <c r="A19" s="44"/>
      <c r="B19" s="44"/>
      <c r="D19" s="72"/>
      <c r="E19" s="73"/>
      <c r="F19" s="60"/>
      <c r="G19" s="65"/>
      <c r="H19" s="60"/>
      <c r="I19" s="65"/>
      <c r="J19" s="60"/>
      <c r="K19" s="62"/>
      <c r="L19" s="44"/>
      <c r="M19" s="44"/>
      <c r="N19" s="44"/>
      <c r="O19" s="44"/>
    </row>
    <row r="20" spans="1:15" x14ac:dyDescent="0.3">
      <c r="A20" s="44"/>
      <c r="B20" s="44"/>
      <c r="D20" s="61" t="s">
        <v>8</v>
      </c>
      <c r="E20" s="61"/>
      <c r="F20" s="45">
        <f>+((51+74+88)/3)/100</f>
        <v>0.71</v>
      </c>
      <c r="G20" s="66"/>
      <c r="H20" s="45">
        <f>+((99+99+98)/3)/100</f>
        <v>0.98666666666666669</v>
      </c>
      <c r="I20" s="66"/>
      <c r="J20" s="45">
        <f>+((51+73+86)/3)/100</f>
        <v>0.7</v>
      </c>
      <c r="K20" s="63"/>
      <c r="L20" s="44"/>
      <c r="M20" s="44"/>
      <c r="N20" s="44"/>
      <c r="O20" s="44"/>
    </row>
    <row r="21" spans="1:15" x14ac:dyDescent="0.3">
      <c r="A21" s="44"/>
      <c r="B21" s="44"/>
      <c r="D21" s="61" t="s">
        <v>46</v>
      </c>
      <c r="E21" s="61"/>
      <c r="F21" s="46">
        <f>+F20/12*11</f>
        <v>0.65083333333333337</v>
      </c>
      <c r="G21" s="67"/>
      <c r="H21" s="46">
        <f>+H20/12*11</f>
        <v>0.9044444444444445</v>
      </c>
      <c r="I21" s="67"/>
      <c r="J21" s="46">
        <f>+J20/12*11</f>
        <v>0.64166666666666661</v>
      </c>
      <c r="K21" s="64"/>
      <c r="L21" s="44"/>
      <c r="M21" s="44"/>
      <c r="N21" s="44"/>
      <c r="O21" s="44"/>
    </row>
    <row r="22" spans="1:15" x14ac:dyDescent="0.3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</row>
    <row r="23" spans="1:15" x14ac:dyDescent="0.3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</row>
    <row r="24" spans="1:15" x14ac:dyDescent="0.3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</row>
    <row r="25" spans="1:15" x14ac:dyDescent="0.3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</row>
    <row r="26" spans="1:15" x14ac:dyDescent="0.3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1:15" x14ac:dyDescent="0.3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1:15" x14ac:dyDescent="0.3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</row>
  </sheetData>
  <mergeCells count="6">
    <mergeCell ref="K19:K21"/>
    <mergeCell ref="G19:G21"/>
    <mergeCell ref="I19:I21"/>
    <mergeCell ref="D16:E17"/>
    <mergeCell ref="D19:E19"/>
    <mergeCell ref="D18:E18"/>
  </mergeCells>
  <conditionalFormatting sqref="I18">
    <cfRule type="iconSet" priority="7">
      <iconSet iconSet="3TrafficLights2" showValue="0">
        <cfvo type="percent" val="0"/>
        <cfvo type="percent" val="33"/>
        <cfvo type="percent" val="67"/>
      </iconSet>
    </cfRule>
  </conditionalFormatting>
  <conditionalFormatting sqref="K18:K19">
    <cfRule type="iconSet" priority="6">
      <iconSet iconSet="3TrafficLights2" showValue="0">
        <cfvo type="percent" val="0"/>
        <cfvo type="percent" val="40"/>
        <cfvo type="percent" val="65"/>
      </iconSet>
    </cfRule>
  </conditionalFormatting>
  <conditionalFormatting sqref="G18">
    <cfRule type="iconSet" priority="5">
      <iconSet iconSet="3TrafficLights2" showValue="0">
        <cfvo type="percent" val="0"/>
        <cfvo type="percent" val="50"/>
        <cfvo type="percent" val="75"/>
      </iconSet>
    </cfRule>
  </conditionalFormatting>
  <conditionalFormatting sqref="M9:O9">
    <cfRule type="iconSet" priority="4">
      <iconSet iconSet="3TrafficLights2" showValue="0">
        <cfvo type="percent" val="0"/>
        <cfvo type="num" val="0.5" gte="0"/>
        <cfvo type="num" val="0.75" gte="0"/>
      </iconSet>
    </cfRule>
  </conditionalFormatting>
  <conditionalFormatting sqref="M8:O8">
    <cfRule type="iconSet" priority="3">
      <iconSet iconSet="3TrafficLights2" showValue="0">
        <cfvo type="percent" val="0"/>
        <cfvo type="num" val="0.5" gte="0"/>
        <cfvo type="num" val="0.75" gte="0"/>
      </iconSet>
    </cfRule>
  </conditionalFormatting>
  <conditionalFormatting sqref="M7:O9">
    <cfRule type="iconSet" priority="2">
      <iconSet iconSet="3TrafficLights2" showValue="0">
        <cfvo type="percent" val="0"/>
        <cfvo type="num" val="0" gte="0"/>
        <cfvo type="num" val="0.5" gte="0"/>
      </iconSet>
    </cfRule>
  </conditionalFormatting>
  <conditionalFormatting sqref="L7:L9">
    <cfRule type="iconSet" priority="1">
      <iconSet iconSet="3TrafficLights2" showValue="0">
        <cfvo type="percent" val="0"/>
        <cfvo type="num" val="0.5" gte="0"/>
        <cfvo type="num" val="0.75" gte="0"/>
      </iconSet>
    </cfRule>
  </conditionalFormatting>
  <conditionalFormatting sqref="H5:H12">
    <cfRule type="iconSet" priority="28">
      <iconSet iconSet="3TrafficLights2" showValue="0">
        <cfvo type="percent" val="0"/>
        <cfvo type="num" val="0.5"/>
        <cfvo type="num" val="0.7"/>
      </iconSet>
    </cfRule>
  </conditionalFormatting>
  <conditionalFormatting sqref="J5:J12">
    <cfRule type="iconSet" priority="30">
      <iconSet iconSet="3TrafficLights2">
        <cfvo type="percent" val="0"/>
        <cfvo type="percent" val="33"/>
        <cfvo type="percent" val="67"/>
      </iconSet>
    </cfRule>
  </conditionalFormatting>
  <conditionalFormatting sqref="J5:J12">
    <cfRule type="iconSet" priority="32">
      <iconSet iconSet="3TrafficLights2" showValue="0">
        <cfvo type="percent" val="0"/>
        <cfvo type="num" val="0.45"/>
        <cfvo type="num" val="0.65"/>
      </iconSet>
    </cfRule>
  </conditionalFormatting>
  <conditionalFormatting sqref="F5:F12">
    <cfRule type="iconSet" priority="34">
      <iconSet iconSet="3TrafficLights2" showValue="0">
        <cfvo type="percent" val="0"/>
        <cfvo type="num" val="0.5"/>
        <cfvo type="num" val="0.75"/>
      </iconSet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GASTOS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Loor Suarez Juan Fernando</dc:creator>
  <cp:lastModifiedBy>MMARTINEZ</cp:lastModifiedBy>
  <dcterms:created xsi:type="dcterms:W3CDTF">2021-11-22T21:59:31Z</dcterms:created>
  <dcterms:modified xsi:type="dcterms:W3CDTF">2022-02-18T20:58:19Z</dcterms:modified>
</cp:coreProperties>
</file>